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30" windowHeight="5760" activeTab="0"/>
  </bookViews>
  <sheets>
    <sheet name="cronograma individu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<sst xmlns="http://schemas.openxmlformats.org/spreadsheetml/2006/main" count="47" uniqueCount="35">
  <si>
    <t>Item</t>
  </si>
  <si>
    <t>1.0</t>
  </si>
  <si>
    <t>2.0</t>
  </si>
  <si>
    <t>3.0</t>
  </si>
  <si>
    <t>4.0</t>
  </si>
  <si>
    <t>____________________________</t>
  </si>
  <si>
    <t>CRONOGRAMA FÍSICO FINANCEIRO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</si>
  <si>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</si>
  <si>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</si>
  <si>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</si>
  <si>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</si>
  <si>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</si>
  <si>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</si>
  <si>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</si>
  <si>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</si>
  <si>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</si>
  <si>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</si>
  <si>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(R$)</t>
  </si>
  <si>
    <t>R$</t>
  </si>
  <si>
    <t>_____________________________</t>
  </si>
  <si>
    <t xml:space="preserve"> </t>
  </si>
  <si>
    <t>Mês 5</t>
  </si>
  <si>
    <t>Mês 6</t>
  </si>
  <si>
    <t>SUBTOTAL</t>
  </si>
  <si>
    <t>TOTAL ACUMULADO R$</t>
  </si>
  <si>
    <t>5.0</t>
  </si>
  <si>
    <t xml:space="preserve">                   Prefeito Municipal </t>
  </si>
  <si>
    <t>6.0</t>
  </si>
  <si>
    <t>7.0</t>
  </si>
  <si>
    <t>8.0</t>
  </si>
  <si>
    <t>Márcia T. Pereira dos Santos</t>
  </si>
  <si>
    <t>MUNICÍPIO: Derrubadas - RS</t>
  </si>
  <si>
    <t>Engª  Civil - CREA 173831</t>
  </si>
  <si>
    <t>Almir José Bagega</t>
  </si>
  <si>
    <t>Derrubadas - RS, 05 de novembro de 2012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</si>
</sst>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%"/>
    <numFmt numFmtId="191" formatCode="0.00%;;\-"/>
    <numFmt numFmtId="192" formatCode="0.00%;;"/>
    <numFmt numFmtId="193" formatCode="0.0"/>
    <numFmt numFmtId="194" formatCode="_(* #,##0.00_);_(* \(#,##0.00\);_(* &quot;&quot;??_);_(@_)"/>
    <numFmt numFmtId="195" formatCode="_(&quot;Cr$&quot;* #,##0_);_(&quot;Cr$&quot;* \(#,##0\);_(&quot;Cr$&quot;* &quot;&quot;_);_(@_)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43" fontId="0" fillId="0" borderId="12" xfId="53" applyBorder="1" applyAlignment="1">
      <alignment/>
    </xf>
    <xf numFmtId="43" fontId="0" fillId="0" borderId="0" xfId="53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3" fontId="0" fillId="0" borderId="12" xfId="53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/>
      <protection locked="0"/>
    </xf>
    <xf numFmtId="43" fontId="0" fillId="0" borderId="12" xfId="0" applyNumberFormat="1" applyBorder="1" applyAlignment="1" applyProtection="1">
      <alignment/>
      <protection locked="0"/>
    </xf>
    <xf numFmtId="43" fontId="0" fillId="0" borderId="12" xfId="0" applyNumberFormat="1" applyBorder="1" applyAlignment="1">
      <alignment/>
    </xf>
    <xf numFmtId="43" fontId="5" fillId="0" borderId="12" xfId="0" applyNumberFormat="1" applyFont="1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Continuous"/>
      <protection locked="0"/>
    </xf>
    <xf numFmtId="43" fontId="0" fillId="0" borderId="20" xfId="53" applyFont="1" applyBorder="1" applyAlignment="1" applyProtection="1">
      <alignment/>
      <protection locked="0"/>
    </xf>
    <xf numFmtId="43" fontId="0" fillId="0" borderId="20" xfId="53" applyFont="1" applyBorder="1" applyAlignment="1" applyProtection="1">
      <alignment horizontal="centerContinuous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43" fontId="5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Continuous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Continuous"/>
      <protection locked="0"/>
    </xf>
    <xf numFmtId="0" fontId="1" fillId="0" borderId="15" xfId="0" applyFont="1" applyBorder="1" applyAlignment="1" applyProtection="1">
      <alignment/>
      <protection locked="0"/>
    </xf>
    <xf numFmtId="43" fontId="1" fillId="0" borderId="15" xfId="53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43" fontId="1" fillId="0" borderId="0" xfId="53" applyFont="1" applyBorder="1" applyAlignment="1" applyProtection="1">
      <alignment/>
      <protection locked="0"/>
    </xf>
    <xf numFmtId="43" fontId="1" fillId="0" borderId="0" xfId="53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Continuous"/>
    </xf>
    <xf numFmtId="0" fontId="8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49" fontId="1" fillId="0" borderId="16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43" fontId="0" fillId="0" borderId="0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C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5">
          <cell r="A5" t="str">
            <v>OBRA: MURO LATERAL DO LOTE, CALÇADAS EXTERNAS, CALÇADA DE ACESSO E ESTACIONAMENTO DO CENTRO ADMINISTRATIVO</v>
          </cell>
        </row>
        <row r="6">
          <cell r="A6" t="str">
            <v>ENDEREÇO: AVENIDA PELOTAS - DERRUBADAS - RS</v>
          </cell>
        </row>
        <row r="10">
          <cell r="B10" t="str">
            <v>SERVIÇOS PRELIMINARES</v>
          </cell>
          <cell r="O10">
            <v>197.95350000000002</v>
          </cell>
        </row>
        <row r="14">
          <cell r="B14" t="str">
            <v>MOVIMENTO DE TERRA</v>
          </cell>
          <cell r="O14">
            <v>99.02199999999999</v>
          </cell>
        </row>
        <row r="18">
          <cell r="B18" t="str">
            <v>FUNDAÇÕES</v>
          </cell>
          <cell r="O18">
            <v>1466.6274</v>
          </cell>
        </row>
        <row r="21">
          <cell r="B21" t="str">
            <v>SUPRA ESTRUTURA</v>
          </cell>
          <cell r="O21">
            <v>1564.08</v>
          </cell>
        </row>
        <row r="26">
          <cell r="B26" t="str">
            <v>ALVENARIA/PAREDES</v>
          </cell>
          <cell r="O26">
            <v>3341.436</v>
          </cell>
        </row>
        <row r="31">
          <cell r="B31" t="str">
            <v>REVESTIMENTO</v>
          </cell>
          <cell r="O31">
            <v>1078.0056</v>
          </cell>
        </row>
        <row r="35">
          <cell r="B35" t="str">
            <v>PAVIMENTAÇÃO</v>
          </cell>
          <cell r="O35">
            <v>18023.8828</v>
          </cell>
        </row>
        <row r="40">
          <cell r="B40" t="str">
            <v>PINTURA</v>
          </cell>
          <cell r="O40">
            <v>738.3599999999999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26"/>
  <sheetViews>
    <sheetView tabSelected="1" view="pageBreakPreview" zoomScale="75" zoomScaleNormal="75" zoomScaleSheetLayoutView="75" zoomScalePageLayoutView="0" workbookViewId="0" topLeftCell="A1">
      <selection activeCell="I20" sqref="I20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31.57421875" style="0" customWidth="1"/>
    <col min="4" max="4" width="9.28125" style="0" customWidth="1"/>
    <col min="5" max="5" width="18.57421875" style="0" customWidth="1"/>
    <col min="6" max="6" width="9.28125" style="0" customWidth="1"/>
    <col min="7" max="7" width="13.00390625" style="0" customWidth="1"/>
    <col min="8" max="8" width="9.28125" style="0" customWidth="1"/>
    <col min="9" max="9" width="14.140625" style="0" customWidth="1"/>
    <col min="10" max="10" width="8.7109375" style="0" customWidth="1"/>
    <col min="11" max="11" width="13.8515625" style="0" customWidth="1"/>
    <col min="12" max="12" width="10.140625" style="0" customWidth="1"/>
    <col min="13" max="13" width="13.8515625" style="0" customWidth="1"/>
    <col min="14" max="14" width="11.00390625" style="12" bestFit="1" customWidth="1"/>
    <col min="15" max="15" width="12.57421875" style="0" customWidth="1"/>
    <col min="16" max="16" width="11.7109375" style="0" customWidth="1"/>
    <col min="17" max="17" width="13.7109375" style="0" customWidth="1"/>
  </cols>
  <sheetData>
    <row r="1" spans="2:13" ht="12.75">
      <c r="B1" s="5" t="s">
        <v>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7" ht="12.75">
      <c r="B2" s="1"/>
      <c r="C2" s="40" t="str">
        <f>'[1]Plan1'!$A$5</f>
        <v>OBRA: MURO LATERAL DO LOTE, CALÇADAS EXTERNAS, CALÇADA DE ACESSO E ESTACIONAMENTO DO CENTRO ADMINISTRATIVO</v>
      </c>
      <c r="D2" s="41"/>
      <c r="E2" s="42"/>
      <c r="F2" s="41"/>
      <c r="G2" s="41"/>
      <c r="H2" s="43"/>
      <c r="I2" s="44"/>
      <c r="J2" s="44"/>
      <c r="K2" s="44"/>
      <c r="L2" s="44"/>
      <c r="M2" s="42"/>
      <c r="N2" s="13"/>
      <c r="O2" s="13"/>
      <c r="P2" s="13"/>
      <c r="Q2" s="14"/>
    </row>
    <row r="3" spans="2:17" ht="12.75">
      <c r="B3" s="2"/>
      <c r="C3" s="45" t="s">
        <v>31</v>
      </c>
      <c r="D3" s="46"/>
      <c r="E3" s="46"/>
      <c r="F3" s="46"/>
      <c r="G3" s="46"/>
      <c r="H3" s="47"/>
      <c r="I3" s="48"/>
      <c r="J3" s="49" t="str">
        <f>'[1]Plan1'!$A$6</f>
        <v>ENDEREÇO: AVENIDA PELOTAS - DERRUBADAS - RS</v>
      </c>
      <c r="K3" s="49"/>
      <c r="L3" s="49"/>
      <c r="M3" s="49"/>
      <c r="N3" s="16"/>
      <c r="O3" s="16"/>
      <c r="P3" s="16"/>
      <c r="Q3" s="17"/>
    </row>
    <row r="4" spans="2:17" ht="12.75">
      <c r="B4" s="21"/>
      <c r="C4" s="38" t="s">
        <v>20</v>
      </c>
      <c r="D4" s="22"/>
      <c r="E4" s="22"/>
      <c r="F4" s="28" t="s">
        <v>20</v>
      </c>
      <c r="G4" s="28"/>
      <c r="H4" s="29"/>
      <c r="I4" s="30"/>
      <c r="J4" s="31"/>
      <c r="K4" s="31"/>
      <c r="L4" s="31"/>
      <c r="M4" s="31"/>
      <c r="N4" s="31"/>
      <c r="O4" s="31"/>
      <c r="P4" s="31"/>
      <c r="Q4" s="32"/>
    </row>
    <row r="5" spans="2:17" ht="12.75">
      <c r="B5" s="7" t="s">
        <v>0</v>
      </c>
      <c r="C5" s="52" t="s">
        <v>7</v>
      </c>
      <c r="D5" s="52" t="s">
        <v>8</v>
      </c>
      <c r="E5" s="52" t="s">
        <v>9</v>
      </c>
      <c r="F5" s="53"/>
      <c r="G5" s="54" t="s">
        <v>10</v>
      </c>
      <c r="H5" s="54"/>
      <c r="I5" s="54"/>
      <c r="J5" s="54"/>
      <c r="K5" s="54"/>
      <c r="L5" s="54"/>
      <c r="M5" s="54"/>
      <c r="N5" s="55"/>
      <c r="O5" s="56"/>
      <c r="P5" s="56"/>
      <c r="Q5" s="57"/>
    </row>
    <row r="6" spans="2:17" ht="12.75">
      <c r="B6" s="20"/>
      <c r="C6" s="58"/>
      <c r="D6" s="58" t="s">
        <v>11</v>
      </c>
      <c r="E6" s="58" t="s">
        <v>12</v>
      </c>
      <c r="F6" s="59"/>
      <c r="G6" s="60" t="s">
        <v>13</v>
      </c>
      <c r="H6" s="61"/>
      <c r="I6" s="62" t="s">
        <v>14</v>
      </c>
      <c r="J6" s="63"/>
      <c r="K6" s="64" t="s">
        <v>15</v>
      </c>
      <c r="L6" s="46"/>
      <c r="M6" s="65" t="s">
        <v>16</v>
      </c>
      <c r="N6" s="63"/>
      <c r="O6" s="64" t="s">
        <v>21</v>
      </c>
      <c r="P6" s="46"/>
      <c r="Q6" s="65" t="s">
        <v>22</v>
      </c>
    </row>
    <row r="7" spans="2:17" ht="12.75">
      <c r="B7" s="8"/>
      <c r="C7" s="66"/>
      <c r="D7" s="66"/>
      <c r="E7" s="66" t="s">
        <v>17</v>
      </c>
      <c r="F7" s="67" t="s">
        <v>11</v>
      </c>
      <c r="G7" s="67" t="s">
        <v>18</v>
      </c>
      <c r="H7" s="67" t="s">
        <v>11</v>
      </c>
      <c r="I7" s="67" t="s">
        <v>18</v>
      </c>
      <c r="J7" s="67" t="s">
        <v>11</v>
      </c>
      <c r="K7" s="67" t="s">
        <v>18</v>
      </c>
      <c r="L7" s="67" t="s">
        <v>11</v>
      </c>
      <c r="M7" s="67" t="s">
        <v>18</v>
      </c>
      <c r="N7" s="67" t="s">
        <v>11</v>
      </c>
      <c r="O7" s="67" t="s">
        <v>18</v>
      </c>
      <c r="P7" s="67" t="s">
        <v>11</v>
      </c>
      <c r="Q7" s="67" t="s">
        <v>18</v>
      </c>
    </row>
    <row r="8" spans="2:17" ht="18" customHeight="1">
      <c r="B8" s="3" t="s">
        <v>1</v>
      </c>
      <c r="C8" s="4" t="str">
        <f>'[1]Plan1'!$B$10</f>
        <v>SERVIÇOS PRELIMINARES</v>
      </c>
      <c r="D8" s="9">
        <f>E8*100/E17</f>
        <v>0.7467303831125386</v>
      </c>
      <c r="E8" s="10">
        <f>'[1]Plan1'!$O$10</f>
        <v>197.95350000000002</v>
      </c>
      <c r="F8" s="10">
        <f>D8</f>
        <v>0.7467303831125386</v>
      </c>
      <c r="G8" s="18">
        <f>E8</f>
        <v>197.95350000000002</v>
      </c>
      <c r="H8" s="10">
        <f>IF(I8=0,,I8/$E8*100)</f>
        <v>0</v>
      </c>
      <c r="I8" s="18"/>
      <c r="J8" s="10">
        <f>IF(K8=0,,K8/$E8*100)</f>
        <v>0</v>
      </c>
      <c r="K8" s="18"/>
      <c r="L8" s="10">
        <f>IF(M8=0,,M8/$E8*100)</f>
        <v>0</v>
      </c>
      <c r="M8" s="18"/>
      <c r="N8" s="10">
        <f>IF(O8=0,,O8/$E8*100)</f>
        <v>0</v>
      </c>
      <c r="O8" s="18"/>
      <c r="P8" s="10">
        <f>IF(Q8=0,,Q8/$E8*100)</f>
        <v>0</v>
      </c>
      <c r="Q8" s="18"/>
    </row>
    <row r="9" spans="2:17" ht="18" customHeight="1">
      <c r="B9" s="3" t="s">
        <v>2</v>
      </c>
      <c r="C9" s="3" t="str">
        <f>'[1]Plan1'!$B$14</f>
        <v>MOVIMENTO DE TERRA</v>
      </c>
      <c r="D9" s="9">
        <f>E9*100/E17</f>
        <v>0.3735358859356858</v>
      </c>
      <c r="E9" s="10">
        <f>'[1]Plan1'!$O$14</f>
        <v>99.02199999999999</v>
      </c>
      <c r="F9" s="10">
        <f>D9</f>
        <v>0.3735358859356858</v>
      </c>
      <c r="G9" s="18">
        <f>E9</f>
        <v>99.02199999999999</v>
      </c>
      <c r="H9" s="10">
        <f>IF(I9=0,,I9/$E9*100)</f>
        <v>0</v>
      </c>
      <c r="I9" s="18"/>
      <c r="J9" s="10">
        <f>IF(K9=0,,K9/$E9*100)</f>
        <v>0</v>
      </c>
      <c r="K9" s="18"/>
      <c r="L9" s="10">
        <f>IF(M9=0,,M9/$E9*100)</f>
        <v>0</v>
      </c>
      <c r="M9" s="18"/>
      <c r="N9" s="10"/>
      <c r="O9" s="18"/>
      <c r="P9" s="10">
        <f>IF(Q9=0,,Q9/$E9*100)</f>
        <v>0</v>
      </c>
      <c r="Q9" s="18"/>
    </row>
    <row r="10" spans="2:17" ht="18" customHeight="1">
      <c r="B10" s="3" t="s">
        <v>3</v>
      </c>
      <c r="C10" s="3" t="str">
        <f>'[1]Plan1'!$B$18</f>
        <v>FUNDAÇÕES</v>
      </c>
      <c r="D10" s="9">
        <f>E10*100/E17</f>
        <v>5.532487378527515</v>
      </c>
      <c r="E10" s="10">
        <f>'[1]Plan1'!$O$18</f>
        <v>1466.6274</v>
      </c>
      <c r="F10" s="10">
        <f>G10*D10/E10</f>
        <v>5.532487378527515</v>
      </c>
      <c r="G10" s="18">
        <f>E10</f>
        <v>1466.6274</v>
      </c>
      <c r="H10" s="10"/>
      <c r="I10" s="18"/>
      <c r="J10" s="10"/>
      <c r="K10" s="18"/>
      <c r="L10" s="10"/>
      <c r="M10" s="18"/>
      <c r="N10" s="10"/>
      <c r="O10" s="18"/>
      <c r="P10" s="10"/>
      <c r="Q10" s="18"/>
    </row>
    <row r="11" spans="2:17" ht="18" customHeight="1">
      <c r="B11" s="3" t="s">
        <v>4</v>
      </c>
      <c r="C11" s="3" t="str">
        <f>'[1]Plan1'!$B$21</f>
        <v>SUPRA ESTRUTURA</v>
      </c>
      <c r="D11" s="9">
        <f>E11*100/E17</f>
        <v>5.900103092992341</v>
      </c>
      <c r="E11" s="10">
        <f>'[1]Plan1'!$O$21</f>
        <v>1564.08</v>
      </c>
      <c r="F11" s="10"/>
      <c r="G11" s="18"/>
      <c r="H11" s="10">
        <f>D11</f>
        <v>5.900103092992341</v>
      </c>
      <c r="I11" s="18">
        <f>E11</f>
        <v>1564.08</v>
      </c>
      <c r="J11" s="10"/>
      <c r="K11" s="18"/>
      <c r="L11" s="10"/>
      <c r="M11" s="18"/>
      <c r="N11" s="10"/>
      <c r="O11" s="18"/>
      <c r="P11" s="10"/>
      <c r="Q11" s="18"/>
    </row>
    <row r="12" spans="2:17" ht="18" customHeight="1">
      <c r="B12" s="3" t="s">
        <v>25</v>
      </c>
      <c r="C12" s="3" t="str">
        <f>'[1]Plan1'!$B$26</f>
        <v>ALVENARIA/PAREDES</v>
      </c>
      <c r="D12" s="9">
        <f>E12*100/E17</f>
        <v>12.604736892381435</v>
      </c>
      <c r="E12" s="10">
        <f>'[1]Plan1'!$O$26</f>
        <v>3341.436</v>
      </c>
      <c r="H12" s="10">
        <f>D12</f>
        <v>12.604736892381435</v>
      </c>
      <c r="I12" s="18">
        <f>E12</f>
        <v>3341.436</v>
      </c>
      <c r="J12" s="10"/>
      <c r="K12" s="18"/>
      <c r="L12" s="10"/>
      <c r="M12" s="18"/>
      <c r="N12" s="10"/>
      <c r="O12" s="18"/>
      <c r="P12" s="10"/>
      <c r="Q12" s="18"/>
    </row>
    <row r="13" spans="2:17" ht="18" customHeight="1">
      <c r="B13" s="3" t="s">
        <v>27</v>
      </c>
      <c r="C13" s="3" t="str">
        <f>'[1]Plan1'!$B$31</f>
        <v>REVESTIMENTO</v>
      </c>
      <c r="D13" s="9">
        <f>E13*100/E17</f>
        <v>4.066508218775935</v>
      </c>
      <c r="E13" s="10">
        <f>'[1]Plan1'!$O$31</f>
        <v>1078.0056</v>
      </c>
      <c r="F13" s="10"/>
      <c r="G13" s="18"/>
      <c r="H13" s="10"/>
      <c r="I13" s="18"/>
      <c r="J13" s="10">
        <f>D13</f>
        <v>4.066508218775935</v>
      </c>
      <c r="K13" s="18">
        <f>E13</f>
        <v>1078.0056</v>
      </c>
      <c r="N13" s="10"/>
      <c r="O13" s="18"/>
      <c r="P13" s="10"/>
      <c r="Q13" s="18"/>
    </row>
    <row r="14" spans="2:17" ht="18" customHeight="1">
      <c r="B14" s="3" t="s">
        <v>28</v>
      </c>
      <c r="C14" s="3" t="str">
        <f>'[1]Plan1'!$B$35</f>
        <v>PAVIMENTAÇÃO</v>
      </c>
      <c r="D14" s="9">
        <f>E14*100/E17</f>
        <v>67.99061854637324</v>
      </c>
      <c r="E14" s="10">
        <f>'[1]Plan1'!$O$35</f>
        <v>18023.8828</v>
      </c>
      <c r="F14" s="10"/>
      <c r="G14" s="18"/>
      <c r="H14" s="10"/>
      <c r="I14" s="18"/>
      <c r="J14" s="10">
        <f>D14/2</f>
        <v>33.99530927318662</v>
      </c>
      <c r="K14" s="18">
        <f>E14/2</f>
        <v>9011.9414</v>
      </c>
      <c r="L14" s="10">
        <f>D14/2</f>
        <v>33.99530927318662</v>
      </c>
      <c r="M14" s="18">
        <f>E14/2</f>
        <v>9011.9414</v>
      </c>
      <c r="N14" s="10"/>
      <c r="O14" s="18"/>
      <c r="P14" s="10"/>
      <c r="Q14" s="18"/>
    </row>
    <row r="15" spans="2:17" ht="18" customHeight="1">
      <c r="B15" s="3" t="s">
        <v>29</v>
      </c>
      <c r="C15" s="3" t="str">
        <f>'[1]Plan1'!$B$40</f>
        <v>PINTURA</v>
      </c>
      <c r="D15" s="9">
        <f>E15*100/E17</f>
        <v>2.7852796019013244</v>
      </c>
      <c r="E15" s="10">
        <f>'[1]Plan1'!$O$40</f>
        <v>738.3599999999999</v>
      </c>
      <c r="F15" s="10"/>
      <c r="G15" s="18"/>
      <c r="H15" s="10"/>
      <c r="I15" s="18"/>
      <c r="J15" s="10"/>
      <c r="K15" s="18"/>
      <c r="L15" s="10">
        <f>D15</f>
        <v>2.7852796019013244</v>
      </c>
      <c r="M15" s="18">
        <f>E15</f>
        <v>738.3599999999999</v>
      </c>
      <c r="N15" s="10"/>
      <c r="O15" s="18"/>
      <c r="P15" s="10"/>
      <c r="Q15" s="18"/>
    </row>
    <row r="16" spans="2:56" ht="18" customHeight="1">
      <c r="B16" s="69"/>
      <c r="C16" s="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2:17" ht="18" customHeight="1">
      <c r="B17" s="3"/>
      <c r="C17" s="3" t="s">
        <v>23</v>
      </c>
      <c r="D17" s="10">
        <f>SUM(D8:D16)</f>
        <v>100.00000000000001</v>
      </c>
      <c r="E17" s="10">
        <f>SUM(E8:E16)</f>
        <v>26509.367299999998</v>
      </c>
      <c r="F17" s="10">
        <f>SUM(F8:F16)</f>
        <v>6.652753647575739</v>
      </c>
      <c r="G17" s="10">
        <f>SUM(G8:G15)</f>
        <v>1763.6029</v>
      </c>
      <c r="H17" s="10">
        <f>SUM(H10:H16)</f>
        <v>18.504839985373778</v>
      </c>
      <c r="I17" s="10">
        <f>SUM(I8:I15)</f>
        <v>4905.516</v>
      </c>
      <c r="J17" s="10">
        <f>SUM(J11:J16)</f>
        <v>38.06181749196256</v>
      </c>
      <c r="K17" s="10">
        <f>SUM(K8:K16)</f>
        <v>10089.947</v>
      </c>
      <c r="L17" s="10">
        <f>SUM(L8:L16)</f>
        <v>36.78058887508794</v>
      </c>
      <c r="M17" s="10">
        <f>SUM(M8:M16)</f>
        <v>9750.3014</v>
      </c>
      <c r="N17" s="10">
        <f>SUM(N9:N16)</f>
        <v>0</v>
      </c>
      <c r="O17" s="10">
        <f>SUM(O8:O16)</f>
        <v>0</v>
      </c>
      <c r="P17" s="10">
        <f>SUM(P8:P16)</f>
        <v>0</v>
      </c>
      <c r="Q17" s="10">
        <f>SUM(Q8:Q15)</f>
        <v>0</v>
      </c>
    </row>
    <row r="18" spans="2:17" ht="20.25" customHeight="1">
      <c r="B18" s="23"/>
      <c r="C18" s="23" t="s">
        <v>24</v>
      </c>
      <c r="D18" s="27">
        <f>D17</f>
        <v>100.00000000000001</v>
      </c>
      <c r="E18" s="10">
        <f>SUM(E17:E17)</f>
        <v>26509.367299999998</v>
      </c>
      <c r="F18" s="24">
        <f>F17</f>
        <v>6.652753647575739</v>
      </c>
      <c r="G18" s="24">
        <f>G17</f>
        <v>1763.6029</v>
      </c>
      <c r="H18" s="24">
        <f>F18+H17</f>
        <v>25.157593632949517</v>
      </c>
      <c r="I18" s="24">
        <f>G18+I17</f>
        <v>6669.1188999999995</v>
      </c>
      <c r="J18" s="24">
        <f>H18+J17</f>
        <v>63.21941112491207</v>
      </c>
      <c r="K18" s="24">
        <f>K17+I18</f>
        <v>16759.0659</v>
      </c>
      <c r="L18" s="24">
        <f>J18+L17</f>
        <v>100.00000000000001</v>
      </c>
      <c r="M18" s="24">
        <f>K18+M17</f>
        <v>26509.3673</v>
      </c>
      <c r="N18" s="26"/>
      <c r="O18" s="25"/>
      <c r="P18" s="25"/>
      <c r="Q18" s="25"/>
    </row>
    <row r="19" spans="2:17" ht="20.25" customHeight="1">
      <c r="B19" s="16"/>
      <c r="C19" s="16"/>
      <c r="D19" s="33"/>
      <c r="E19" s="11"/>
      <c r="F19" s="34"/>
      <c r="G19" s="34"/>
      <c r="H19" s="34"/>
      <c r="I19" s="68" t="s">
        <v>34</v>
      </c>
      <c r="J19" s="34"/>
      <c r="K19" s="34"/>
      <c r="L19" s="34"/>
      <c r="M19" s="34"/>
      <c r="N19" s="35"/>
      <c r="O19" s="36"/>
      <c r="P19" s="36"/>
      <c r="Q19" s="36"/>
    </row>
    <row r="20" spans="2:17" ht="20.25" customHeight="1">
      <c r="B20" s="16"/>
      <c r="C20" s="16"/>
      <c r="D20" s="33"/>
      <c r="E20" s="11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6"/>
      <c r="Q20" s="36"/>
    </row>
    <row r="21" spans="2:17" ht="20.25" customHeight="1">
      <c r="B21" s="16"/>
      <c r="C21" s="16"/>
      <c r="D21" s="33"/>
      <c r="E21" s="11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6"/>
      <c r="Q21" s="36"/>
    </row>
    <row r="22" spans="2:13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ht="12.75">
      <c r="B23" s="15"/>
      <c r="C23" s="15"/>
      <c r="D23" s="15"/>
      <c r="E23" s="15" t="s">
        <v>5</v>
      </c>
      <c r="F23" s="15"/>
      <c r="G23" s="15"/>
      <c r="H23" s="19"/>
      <c r="I23" s="15"/>
      <c r="J23" s="19" t="s">
        <v>19</v>
      </c>
      <c r="K23" s="15"/>
      <c r="L23" s="15"/>
      <c r="M23" s="15"/>
    </row>
    <row r="24" spans="2:13" ht="12.75">
      <c r="B24" s="15"/>
      <c r="C24" s="15"/>
      <c r="D24" s="15"/>
      <c r="E24" s="50" t="s">
        <v>30</v>
      </c>
      <c r="F24" s="50"/>
      <c r="G24" s="50"/>
      <c r="H24" s="51"/>
      <c r="I24" s="37"/>
      <c r="J24" s="50" t="s">
        <v>33</v>
      </c>
      <c r="K24" s="50"/>
      <c r="L24" s="15"/>
      <c r="M24" s="15"/>
    </row>
    <row r="25" spans="2:13" ht="12.75">
      <c r="B25" s="15"/>
      <c r="C25" s="15"/>
      <c r="D25" s="15"/>
      <c r="E25" s="50" t="s">
        <v>32</v>
      </c>
      <c r="F25" s="50"/>
      <c r="G25" s="50"/>
      <c r="H25" s="51"/>
      <c r="I25" s="50"/>
      <c r="J25" s="51" t="s">
        <v>26</v>
      </c>
      <c r="K25" s="50"/>
      <c r="L25" s="15"/>
      <c r="M25" s="15"/>
    </row>
    <row r="26" spans="2:13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sheetProtection/>
  <printOptions horizontalCentered="1" verticalCentered="1"/>
  <pageMargins left="0.7874015748031497" right="0.3937007874015748" top="0.6299212598425197" bottom="0.35433070866141736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MaYaRa</cp:lastModifiedBy>
  <cp:lastPrinted>2012-11-03T18:34:29Z</cp:lastPrinted>
  <dcterms:created xsi:type="dcterms:W3CDTF">2001-06-11T20:39:51Z</dcterms:created>
  <dcterms:modified xsi:type="dcterms:W3CDTF">2012-11-03T18:34:41Z</dcterms:modified>
  <cp:category/>
  <cp:version/>
  <cp:contentType/>
  <cp:contentStatus/>
</cp:coreProperties>
</file>